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lin\Documents\Barton Village Hall\"/>
    </mc:Choice>
  </mc:AlternateContent>
  <bookViews>
    <workbookView xWindow="0" yWindow="0" windowWidth="20490" windowHeight="74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4" i="1"/>
  <c r="Q46" i="1"/>
  <c r="J46" i="1"/>
  <c r="K9" i="1"/>
  <c r="K10" i="1"/>
  <c r="K15" i="1"/>
  <c r="K18" i="1"/>
  <c r="K20" i="1"/>
  <c r="K21" i="1"/>
  <c r="K24" i="1"/>
  <c r="K25" i="1"/>
  <c r="K27" i="1"/>
  <c r="K30" i="1"/>
  <c r="K36" i="1"/>
  <c r="K38" i="1"/>
  <c r="K45" i="1"/>
  <c r="L45" i="1"/>
  <c r="M19" i="1"/>
  <c r="M45" i="1"/>
  <c r="N45" i="1"/>
  <c r="O45" i="1"/>
  <c r="P45" i="1"/>
  <c r="Q45" i="1"/>
  <c r="F8" i="1"/>
  <c r="F11" i="1"/>
  <c r="F12" i="1"/>
  <c r="F13" i="1"/>
  <c r="F17" i="1"/>
  <c r="F22" i="1"/>
  <c r="F26" i="1"/>
  <c r="F28" i="1"/>
  <c r="F29" i="1"/>
  <c r="F31" i="1"/>
  <c r="F32" i="1"/>
  <c r="F33" i="1"/>
  <c r="F34" i="1"/>
  <c r="F37" i="1"/>
  <c r="F39" i="1"/>
  <c r="F40" i="1"/>
  <c r="C42" i="1"/>
  <c r="F42" i="1"/>
  <c r="F45" i="1"/>
  <c r="G45" i="1"/>
  <c r="H45" i="1"/>
  <c r="I45" i="1"/>
  <c r="J45" i="1"/>
  <c r="D45" i="1"/>
  <c r="C4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U42" i="1"/>
  <c r="R42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U41" i="1"/>
  <c r="R41" i="1"/>
  <c r="S40" i="1"/>
  <c r="T40" i="1"/>
  <c r="U40" i="1"/>
  <c r="R40" i="1"/>
  <c r="U39" i="1"/>
  <c r="R39" i="1"/>
  <c r="U38" i="1"/>
  <c r="R38" i="1"/>
  <c r="U37" i="1"/>
  <c r="R37" i="1"/>
  <c r="U36" i="1"/>
  <c r="R36" i="1"/>
  <c r="U35" i="1"/>
  <c r="R35" i="1"/>
  <c r="U34" i="1"/>
  <c r="R34" i="1"/>
  <c r="U33" i="1"/>
  <c r="R33" i="1"/>
  <c r="U32" i="1"/>
  <c r="R32" i="1"/>
  <c r="U31" i="1"/>
  <c r="R31" i="1"/>
  <c r="U30" i="1"/>
  <c r="R30" i="1"/>
  <c r="T29" i="1"/>
  <c r="U29" i="1"/>
  <c r="R29" i="1"/>
  <c r="U28" i="1"/>
  <c r="R28" i="1"/>
  <c r="U27" i="1"/>
  <c r="R27" i="1"/>
  <c r="T26" i="1"/>
  <c r="U26" i="1"/>
  <c r="R26" i="1"/>
  <c r="U25" i="1"/>
  <c r="R25" i="1"/>
  <c r="U24" i="1"/>
  <c r="R24" i="1"/>
  <c r="U23" i="1"/>
  <c r="R23" i="1"/>
  <c r="T22" i="1"/>
  <c r="U22" i="1"/>
  <c r="R22" i="1"/>
  <c r="U21" i="1"/>
  <c r="R21" i="1"/>
  <c r="U20" i="1"/>
  <c r="R20" i="1"/>
  <c r="U19" i="1"/>
  <c r="R19" i="1"/>
  <c r="U18" i="1"/>
  <c r="R18" i="1"/>
  <c r="U17" i="1"/>
  <c r="R17" i="1"/>
  <c r="U16" i="1"/>
  <c r="R16" i="1"/>
  <c r="U15" i="1"/>
  <c r="R15" i="1"/>
  <c r="U14" i="1"/>
  <c r="R14" i="1"/>
  <c r="U13" i="1"/>
  <c r="R13" i="1"/>
  <c r="U12" i="1"/>
  <c r="R12" i="1"/>
  <c r="S11" i="1"/>
  <c r="T11" i="1"/>
  <c r="U11" i="1"/>
  <c r="R11" i="1"/>
  <c r="U10" i="1"/>
  <c r="R10" i="1"/>
  <c r="U9" i="1"/>
  <c r="R9" i="1"/>
  <c r="S8" i="1"/>
  <c r="T8" i="1"/>
  <c r="U8" i="1"/>
  <c r="R8" i="1"/>
  <c r="U7" i="1"/>
  <c r="R7" i="1"/>
</calcChain>
</file>

<file path=xl/sharedStrings.xml><?xml version="1.0" encoding="utf-8"?>
<sst xmlns="http://schemas.openxmlformats.org/spreadsheetml/2006/main" count="127" uniqueCount="90">
  <si>
    <t xml:space="preserve">BARTON VILLAGE HALL ACCOUNTS 2015-16 </t>
  </si>
  <si>
    <t>Overview</t>
  </si>
  <si>
    <t>Income</t>
  </si>
  <si>
    <t>Expenditure</t>
  </si>
  <si>
    <t>Cash Reconciliation</t>
  </si>
  <si>
    <t>Date</t>
  </si>
  <si>
    <t>Description</t>
  </si>
  <si>
    <t>Credits</t>
  </si>
  <si>
    <t>Debits</t>
  </si>
  <si>
    <t>Balance</t>
  </si>
  <si>
    <t>Hiring</t>
  </si>
  <si>
    <t>Events</t>
  </si>
  <si>
    <t>Donations</t>
  </si>
  <si>
    <t xml:space="preserve">Grants &amp; int. </t>
  </si>
  <si>
    <t>Total</t>
  </si>
  <si>
    <t>Utilities</t>
  </si>
  <si>
    <t>Insurance</t>
  </si>
  <si>
    <t>Servicing</t>
  </si>
  <si>
    <t>Repairs</t>
  </si>
  <si>
    <t>Sundries</t>
  </si>
  <si>
    <t>Bank</t>
  </si>
  <si>
    <t>Cash in</t>
  </si>
  <si>
    <t>Cash out</t>
  </si>
  <si>
    <t>£</t>
  </si>
  <si>
    <t xml:space="preserve">£  </t>
  </si>
  <si>
    <t>Balance b/f from 2014/15</t>
  </si>
  <si>
    <t>07.11.15</t>
  </si>
  <si>
    <t>Book Group 25/10</t>
  </si>
  <si>
    <t>06.11.15</t>
  </si>
  <si>
    <t>DD Npower</t>
  </si>
  <si>
    <t>12.11.15</t>
  </si>
  <si>
    <t>DD EDF</t>
  </si>
  <si>
    <t>20.11.15</t>
  </si>
  <si>
    <t>Book Group 15/11</t>
  </si>
  <si>
    <t>25.11.15</t>
  </si>
  <si>
    <t>Seymour Smith party 20/11</t>
  </si>
  <si>
    <t>30.11.15</t>
  </si>
  <si>
    <t>Pelcynski party 28/11</t>
  </si>
  <si>
    <t>Contribn to PCC re. defib.</t>
  </si>
  <si>
    <t>01.12.15</t>
  </si>
  <si>
    <t>06.12.15</t>
  </si>
  <si>
    <t xml:space="preserve">Radiant Heating service 02/12 </t>
  </si>
  <si>
    <t>05.01.16</t>
  </si>
  <si>
    <t>Pettifer - hire of cutlery etc.</t>
  </si>
  <si>
    <t>04.01.16</t>
  </si>
  <si>
    <t>14.01.16</t>
  </si>
  <si>
    <t>KR Elecrical PAT test</t>
  </si>
  <si>
    <t>01.02.16</t>
  </si>
  <si>
    <t>01.03.16</t>
  </si>
  <si>
    <t>12.03.16</t>
  </si>
  <si>
    <t>Book Group 6/3</t>
  </si>
  <si>
    <t>14.03.16</t>
  </si>
  <si>
    <t>Aon UK Ltd</t>
  </si>
  <si>
    <t>01.04.16</t>
  </si>
  <si>
    <t>01.05.16</t>
  </si>
  <si>
    <t>24.05.16</t>
  </si>
  <si>
    <t>Book Group 22/05</t>
  </si>
  <si>
    <t>01.06.16</t>
  </si>
  <si>
    <t>06.06.16</t>
  </si>
  <si>
    <t>SDC Polling Station rent</t>
  </si>
  <si>
    <t>23.06.16</t>
  </si>
  <si>
    <t>Book Group June</t>
  </si>
  <si>
    <t>01.07.16</t>
  </si>
  <si>
    <t>20.07.16</t>
  </si>
  <si>
    <t>Book Group 17/7</t>
  </si>
  <si>
    <t>01.08.16</t>
  </si>
  <si>
    <t>04.08.18</t>
  </si>
  <si>
    <t>SDC - rent for storage of booths</t>
  </si>
  <si>
    <t>F.Klen - cleaning</t>
  </si>
  <si>
    <t>01.09.16</t>
  </si>
  <si>
    <t>07.09.16</t>
  </si>
  <si>
    <t>Book Group 28/8</t>
  </si>
  <si>
    <t>01.10.16</t>
  </si>
  <si>
    <t>PC rent 1.11.15 to 31.10.16</t>
  </si>
  <si>
    <t>04.10.16</t>
  </si>
  <si>
    <t>Book Group 02/10</t>
  </si>
  <si>
    <t>06.10.16</t>
  </si>
  <si>
    <t>EDF refund for year to 1.10.16</t>
  </si>
  <si>
    <t>21.10.16</t>
  </si>
  <si>
    <t>Int.- savings a/c to 17/10/16 (12m.)</t>
  </si>
  <si>
    <r>
      <rPr>
        <sz val="10"/>
        <rFont val="Times New Roman"/>
        <family val="1"/>
      </rPr>
      <t>Surplus Deficit</t>
    </r>
  </si>
  <si>
    <t>TOTALS</t>
  </si>
  <si>
    <t>2015-2016</t>
  </si>
  <si>
    <t>2014-2015</t>
  </si>
  <si>
    <t>RECONCILIATION</t>
  </si>
  <si>
    <t>31.10.16</t>
  </si>
  <si>
    <t>31.10.15</t>
  </si>
  <si>
    <t>Funds available b/f</t>
  </si>
  <si>
    <t>Add cash surplus/deficit for 2015</t>
  </si>
  <si>
    <t>Net funds available c/f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</si>
</sst>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d\.m\.yy;@"/>
    <numFmt numFmtId="166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i/>
      <sz val="12"/>
      <color theme="1"/>
      <name val="Times New Roman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1"/>
      <name val="Calibri"/>
      <family val="2"/>
    </font>
    <font>
      <b/>
      <sz val="12"/>
      <color theme="1"/>
      <name val="Times New Roman"/>
      <family val="2"/>
    </font>
    <font>
      <sz val="14"/>
      <color theme="1"/>
      <name val="Times New Roman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0" fontId="4" fillId="0" borderId="0" xfId="1" applyFont="1"/>
    <xf numFmtId="164" fontId="2" fillId="0" borderId="0" xfId="1" applyNumberFormat="1" applyFont="1"/>
    <xf numFmtId="165" fontId="5" fillId="0" borderId="0" xfId="1" applyNumberFormat="1" applyFont="1" applyAlignment="1">
      <alignment horizontal="center"/>
    </xf>
    <xf numFmtId="164" fontId="5" fillId="0" borderId="0" xfId="1" applyNumberFormat="1" applyFont="1"/>
    <xf numFmtId="166" fontId="5" fillId="0" borderId="0" xfId="1" applyNumberFormat="1" applyFont="1" applyBorder="1" applyAlignment="1">
      <alignment horizontal="right"/>
    </xf>
    <xf numFmtId="166" fontId="6" fillId="0" borderId="0" xfId="1" applyNumberFormat="1" applyFont="1"/>
    <xf numFmtId="166" fontId="5" fillId="0" borderId="0" xfId="1" applyNumberFormat="1" applyFont="1" applyBorder="1"/>
    <xf numFmtId="164" fontId="2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8" fillId="0" borderId="0" xfId="1" applyNumberFormat="1" applyFont="1"/>
    <xf numFmtId="164" fontId="9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10" fillId="0" borderId="0" xfId="1" applyNumberFormat="1" applyFont="1"/>
    <xf numFmtId="165" fontId="2" fillId="0" borderId="0" xfId="1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9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/>
    <xf numFmtId="164" fontId="6" fillId="0" borderId="2" xfId="1" applyNumberFormat="1" applyFont="1" applyBorder="1"/>
    <xf numFmtId="164" fontId="6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164" fontId="5" fillId="0" borderId="0" xfId="1" applyNumberFormat="1" applyFont="1" applyBorder="1"/>
    <xf numFmtId="0" fontId="12" fillId="0" borderId="3" xfId="0" applyFont="1" applyBorder="1"/>
    <xf numFmtId="0" fontId="12" fillId="0" borderId="0" xfId="0" applyFont="1"/>
    <xf numFmtId="165" fontId="13" fillId="0" borderId="0" xfId="1" applyNumberFormat="1" applyFont="1" applyBorder="1" applyAlignment="1">
      <alignment horizontal="center"/>
    </xf>
    <xf numFmtId="164" fontId="14" fillId="0" borderId="0" xfId="1" applyNumberFormat="1" applyFont="1" applyBorder="1"/>
    <xf numFmtId="166" fontId="14" fillId="0" borderId="0" xfId="1" applyNumberFormat="1" applyFont="1" applyBorder="1" applyAlignment="1">
      <alignment horizontal="right"/>
    </xf>
    <xf numFmtId="164" fontId="15" fillId="0" borderId="0" xfId="1" applyNumberFormat="1" applyFont="1" applyBorder="1" applyAlignment="1">
      <alignment horizontal="right"/>
    </xf>
    <xf numFmtId="166" fontId="14" fillId="0" borderId="2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/>
    <xf numFmtId="164" fontId="14" fillId="0" borderId="1" xfId="1" applyNumberFormat="1" applyFont="1" applyBorder="1"/>
    <xf numFmtId="164" fontId="14" fillId="0" borderId="0" xfId="1" applyNumberFormat="1" applyFont="1"/>
    <xf numFmtId="164" fontId="16" fillId="0" borderId="0" xfId="1" applyNumberFormat="1" applyFont="1"/>
    <xf numFmtId="0" fontId="17" fillId="0" borderId="0" xfId="1" applyFont="1"/>
    <xf numFmtId="165" fontId="2" fillId="0" borderId="4" xfId="1" applyNumberFormat="1" applyFont="1" applyBorder="1" applyAlignment="1">
      <alignment horizontal="center"/>
    </xf>
    <xf numFmtId="164" fontId="11" fillId="0" borderId="4" xfId="1" applyNumberFormat="1" applyFont="1" applyBorder="1"/>
    <xf numFmtId="166" fontId="11" fillId="0" borderId="4" xfId="1" applyNumberFormat="1" applyFont="1" applyBorder="1" applyAlignment="1">
      <alignment horizontal="right"/>
    </xf>
    <xf numFmtId="166" fontId="11" fillId="0" borderId="4" xfId="1" applyNumberFormat="1" applyFont="1" applyBorder="1"/>
    <xf numFmtId="164" fontId="18" fillId="0" borderId="5" xfId="1" applyNumberFormat="1" applyFont="1" applyBorder="1"/>
    <xf numFmtId="164" fontId="18" fillId="0" borderId="4" xfId="1" applyNumberFormat="1" applyFont="1" applyBorder="1"/>
    <xf numFmtId="164" fontId="18" fillId="0" borderId="6" xfId="1" applyNumberFormat="1" applyFont="1" applyBorder="1"/>
    <xf numFmtId="164" fontId="11" fillId="0" borderId="6" xfId="1" applyNumberFormat="1" applyFont="1" applyBorder="1"/>
    <xf numFmtId="0" fontId="4" fillId="0" borderId="0" xfId="0" applyFont="1"/>
    <xf numFmtId="166" fontId="14" fillId="0" borderId="0" xfId="1" applyNumberFormat="1" applyFont="1" applyAlignment="1">
      <alignment horizontal="right"/>
    </xf>
    <xf numFmtId="164" fontId="14" fillId="0" borderId="0" xfId="1" applyNumberFormat="1" applyFont="1" applyAlignment="1">
      <alignment horizontal="right"/>
    </xf>
    <xf numFmtId="164" fontId="13" fillId="0" borderId="1" xfId="1" applyNumberFormat="1" applyFont="1" applyBorder="1"/>
    <xf numFmtId="164" fontId="13" fillId="0" borderId="0" xfId="1" applyNumberFormat="1" applyFont="1"/>
    <xf numFmtId="164" fontId="14" fillId="0" borderId="2" xfId="1" applyNumberFormat="1" applyFont="1" applyBorder="1"/>
    <xf numFmtId="166" fontId="6" fillId="0" borderId="0" xfId="1" applyNumberFormat="1" applyFont="1" applyBorder="1"/>
    <xf numFmtId="164" fontId="10" fillId="0" borderId="1" xfId="1" applyNumberFormat="1" applyFont="1" applyBorder="1"/>
    <xf numFmtId="164" fontId="10" fillId="0" borderId="2" xfId="1" applyNumberFormat="1" applyFont="1" applyBorder="1"/>
    <xf numFmtId="165" fontId="5" fillId="0" borderId="0" xfId="1" applyNumberFormat="1" applyFont="1"/>
    <xf numFmtId="166" fontId="6" fillId="0" borderId="0" xfId="1" applyNumberFormat="1" applyFont="1" applyBorder="1" applyAlignment="1">
      <alignment horizontal="right"/>
    </xf>
    <xf numFmtId="164" fontId="19" fillId="0" borderId="0" xfId="1" applyNumberFormat="1" applyFont="1" applyBorder="1"/>
    <xf numFmtId="166" fontId="20" fillId="0" borderId="0" xfId="1" applyNumberFormat="1" applyFont="1" applyBorder="1" applyAlignment="1">
      <alignment horizontal="right"/>
    </xf>
    <xf numFmtId="164" fontId="8" fillId="0" borderId="2" xfId="1" applyNumberFormat="1" applyFont="1" applyBorder="1"/>
    <xf numFmtId="166" fontId="6" fillId="0" borderId="0" xfId="1" applyNumberFormat="1" applyFont="1" applyAlignment="1">
      <alignment horizontal="right"/>
    </xf>
    <xf numFmtId="166" fontId="20" fillId="0" borderId="7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right"/>
    </xf>
    <xf numFmtId="166" fontId="6" fillId="0" borderId="7" xfId="1" applyNumberFormat="1" applyFont="1" applyBorder="1" applyAlignment="1">
      <alignment horizontal="right"/>
    </xf>
    <xf numFmtId="166" fontId="6" fillId="0" borderId="4" xfId="1" applyNumberFormat="1" applyFont="1" applyBorder="1" applyAlignment="1">
      <alignment horizontal="right"/>
    </xf>
    <xf numFmtId="166" fontId="20" fillId="0" borderId="4" xfId="1" applyNumberFormat="1" applyFont="1" applyBorder="1" applyAlignment="1">
      <alignment horizontal="right"/>
    </xf>
  </cellXfs>
  <cellStyles count="2">
    <cellStyle name="Bold text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4"/>
  <sheetViews>
    <sheetView tabSelected="1" workbookViewId="0">
      <selection sqref="A1:XFD54"/>
    </sheetView>
  </sheetViews>
  <sheetFormatPr defaultRowHeight="15" x14ac:dyDescent="0.25"/>
  <sheetData>
    <row r="1" spans="1:23" s="4" customFormat="1" ht="13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3"/>
      <c r="W1" s="2"/>
    </row>
    <row r="2" spans="1:23" x14ac:dyDescent="0.25">
      <c r="A2" s="5"/>
      <c r="B2" s="6"/>
      <c r="C2" s="7"/>
      <c r="D2" s="8"/>
      <c r="E2" s="9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1"/>
      <c r="R2" s="12"/>
      <c r="S2" s="12"/>
      <c r="T2" s="12"/>
      <c r="U2" s="12"/>
      <c r="W2" s="12"/>
    </row>
    <row r="3" spans="1:23" ht="15" customHeight="1" x14ac:dyDescent="0.25">
      <c r="A3" s="1" t="s">
        <v>1</v>
      </c>
      <c r="B3" s="1"/>
      <c r="C3" s="1"/>
      <c r="D3" s="1"/>
      <c r="E3" s="1"/>
      <c r="F3" s="1" t="s">
        <v>2</v>
      </c>
      <c r="G3" s="1"/>
      <c r="H3" s="1"/>
      <c r="I3" s="1"/>
      <c r="J3" s="1"/>
      <c r="K3" s="13" t="s">
        <v>3</v>
      </c>
      <c r="L3" s="13"/>
      <c r="M3" s="13"/>
      <c r="N3" s="13"/>
      <c r="O3" s="13"/>
      <c r="P3" s="13"/>
      <c r="Q3" s="13"/>
      <c r="R3" s="14" t="s">
        <v>4</v>
      </c>
      <c r="S3" s="14"/>
      <c r="T3" s="14"/>
      <c r="U3" s="14"/>
      <c r="W3" s="12"/>
    </row>
    <row r="4" spans="1:23" x14ac:dyDescent="0.25">
      <c r="A4" s="5"/>
      <c r="B4" s="6"/>
      <c r="C4" s="7"/>
      <c r="D4" s="8"/>
      <c r="E4" s="7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5"/>
      <c r="R4" s="12"/>
      <c r="S4" s="12"/>
      <c r="T4" s="12"/>
      <c r="U4" s="12"/>
      <c r="W4" s="12"/>
    </row>
    <row r="5" spans="1:23" s="10" customFormat="1" ht="12.75" x14ac:dyDescent="0.2">
      <c r="A5" s="16" t="s">
        <v>5</v>
      </c>
      <c r="B5" s="10" t="s">
        <v>6</v>
      </c>
      <c r="C5" s="17" t="s">
        <v>7</v>
      </c>
      <c r="D5" s="18" t="s">
        <v>8</v>
      </c>
      <c r="E5" s="17" t="s">
        <v>9</v>
      </c>
      <c r="F5" s="19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20" t="s">
        <v>15</v>
      </c>
      <c r="L5" s="21" t="s">
        <v>16</v>
      </c>
      <c r="M5" s="21" t="s">
        <v>17</v>
      </c>
      <c r="N5" s="21" t="s">
        <v>11</v>
      </c>
      <c r="O5" s="21" t="s">
        <v>18</v>
      </c>
      <c r="P5" s="21" t="s">
        <v>19</v>
      </c>
      <c r="Q5" s="22" t="s">
        <v>14</v>
      </c>
      <c r="R5" s="23" t="s">
        <v>20</v>
      </c>
      <c r="S5" s="23" t="s">
        <v>21</v>
      </c>
      <c r="T5" s="23" t="s">
        <v>22</v>
      </c>
      <c r="U5" s="23" t="s">
        <v>14</v>
      </c>
      <c r="W5" s="23"/>
    </row>
    <row r="6" spans="1:23" s="10" customFormat="1" ht="12.75" x14ac:dyDescent="0.2">
      <c r="A6" s="16"/>
      <c r="C6" s="24" t="s">
        <v>23</v>
      </c>
      <c r="D6" s="25" t="s">
        <v>23</v>
      </c>
      <c r="E6" s="26" t="s">
        <v>23</v>
      </c>
      <c r="F6" s="24" t="s">
        <v>23</v>
      </c>
      <c r="G6" s="24" t="s">
        <v>23</v>
      </c>
      <c r="H6" s="24" t="s">
        <v>23</v>
      </c>
      <c r="I6" s="24" t="s">
        <v>23</v>
      </c>
      <c r="J6" s="24" t="s">
        <v>23</v>
      </c>
      <c r="K6" s="20" t="s">
        <v>24</v>
      </c>
      <c r="L6" s="21" t="s">
        <v>24</v>
      </c>
      <c r="M6" s="21" t="s">
        <v>24</v>
      </c>
      <c r="N6" s="21" t="s">
        <v>24</v>
      </c>
      <c r="O6" s="21" t="s">
        <v>24</v>
      </c>
      <c r="P6" s="21" t="s">
        <v>23</v>
      </c>
      <c r="Q6" s="22" t="s">
        <v>24</v>
      </c>
      <c r="R6" s="23" t="s">
        <v>23</v>
      </c>
      <c r="S6" s="23" t="s">
        <v>23</v>
      </c>
      <c r="T6" s="23" t="s">
        <v>23</v>
      </c>
      <c r="U6" s="23" t="s">
        <v>23</v>
      </c>
      <c r="W6" s="23"/>
    </row>
    <row r="7" spans="1:23" x14ac:dyDescent="0.25">
      <c r="A7" s="5"/>
      <c r="B7" s="6" t="s">
        <v>25</v>
      </c>
      <c r="C7" s="7"/>
      <c r="D7" s="8"/>
      <c r="E7" s="7">
        <v>6821.97</v>
      </c>
      <c r="F7" s="27"/>
      <c r="G7" s="6"/>
      <c r="H7" s="6"/>
      <c r="I7" s="6"/>
      <c r="J7" s="6"/>
      <c r="K7" s="28"/>
      <c r="L7" s="29"/>
      <c r="M7" s="29"/>
      <c r="N7" s="29"/>
      <c r="O7" s="29"/>
      <c r="P7" s="29"/>
      <c r="Q7" s="30"/>
      <c r="R7" s="12">
        <f t="shared" ref="R7:R37" si="0">E7</f>
        <v>6821.97</v>
      </c>
      <c r="S7" s="12"/>
      <c r="T7" s="12"/>
      <c r="U7" s="12">
        <f t="shared" ref="U7:U37" si="1">E7+S7+T7</f>
        <v>6821.97</v>
      </c>
      <c r="W7" s="12"/>
    </row>
    <row r="8" spans="1:23" x14ac:dyDescent="0.25">
      <c r="A8" s="5" t="s">
        <v>26</v>
      </c>
      <c r="B8" s="6" t="s">
        <v>27</v>
      </c>
      <c r="C8" s="7">
        <v>16</v>
      </c>
      <c r="D8" s="8"/>
      <c r="E8" s="7">
        <f t="shared" ref="E8:E42" si="2">E7+C8-D8</f>
        <v>6837.97</v>
      </c>
      <c r="F8" s="27">
        <f>C8</f>
        <v>16</v>
      </c>
      <c r="G8" s="6"/>
      <c r="H8" s="6"/>
      <c r="I8" s="6"/>
      <c r="J8" s="6">
        <f t="shared" ref="J8:J20" si="3">J7+F8+G8+H8+I8</f>
        <v>16</v>
      </c>
      <c r="K8" s="28"/>
      <c r="L8" s="29"/>
      <c r="M8" s="29"/>
      <c r="N8" s="29"/>
      <c r="O8" s="29"/>
      <c r="P8" s="29"/>
      <c r="Q8" s="30"/>
      <c r="R8" s="12">
        <f t="shared" si="0"/>
        <v>6837.97</v>
      </c>
      <c r="S8" s="12">
        <f>F8</f>
        <v>16</v>
      </c>
      <c r="T8" s="12">
        <f>-S8</f>
        <v>-16</v>
      </c>
      <c r="U8" s="12">
        <f>E8+S8+T8</f>
        <v>6837.97</v>
      </c>
      <c r="W8" s="12"/>
    </row>
    <row r="9" spans="1:23" x14ac:dyDescent="0.25">
      <c r="A9" s="5" t="s">
        <v>28</v>
      </c>
      <c r="B9" s="6" t="s">
        <v>29</v>
      </c>
      <c r="C9" s="7"/>
      <c r="D9" s="31">
        <v>36.82</v>
      </c>
      <c r="E9" s="7">
        <f t="shared" si="2"/>
        <v>6801.1500000000005</v>
      </c>
      <c r="F9" s="27"/>
      <c r="G9" s="6"/>
      <c r="H9" s="6"/>
      <c r="I9" s="6"/>
      <c r="J9" s="6">
        <f t="shared" si="3"/>
        <v>16</v>
      </c>
      <c r="K9" s="28">
        <f>D9</f>
        <v>36.82</v>
      </c>
      <c r="L9" s="29"/>
      <c r="M9" s="29"/>
      <c r="N9" s="29"/>
      <c r="O9" s="29"/>
      <c r="P9" s="29"/>
      <c r="Q9" s="30">
        <f>Q7+K9+L9+M9+N9+O9+P9</f>
        <v>36.82</v>
      </c>
      <c r="R9" s="12">
        <f t="shared" si="0"/>
        <v>6801.1500000000005</v>
      </c>
      <c r="S9" s="12"/>
      <c r="T9" s="12"/>
      <c r="U9" s="12">
        <f t="shared" si="1"/>
        <v>6801.1500000000005</v>
      </c>
      <c r="W9" s="12"/>
    </row>
    <row r="10" spans="1:23" x14ac:dyDescent="0.25">
      <c r="A10" s="5" t="s">
        <v>30</v>
      </c>
      <c r="B10" s="6" t="s">
        <v>31</v>
      </c>
      <c r="C10" s="7"/>
      <c r="D10" s="31">
        <v>12</v>
      </c>
      <c r="E10" s="7">
        <f t="shared" si="2"/>
        <v>6789.1500000000005</v>
      </c>
      <c r="F10" s="27"/>
      <c r="G10" s="6"/>
      <c r="H10" s="6"/>
      <c r="I10" s="6"/>
      <c r="J10" s="6">
        <f t="shared" si="3"/>
        <v>16</v>
      </c>
      <c r="K10" s="28">
        <f>D10</f>
        <v>12</v>
      </c>
      <c r="L10" s="29"/>
      <c r="M10" s="29"/>
      <c r="N10" s="29"/>
      <c r="O10" s="29"/>
      <c r="P10" s="29"/>
      <c r="Q10" s="30">
        <f t="shared" ref="Q10:Q42" si="4">Q9+K10+L10+M10+N10+O10+P10</f>
        <v>48.82</v>
      </c>
      <c r="R10" s="12">
        <f t="shared" si="0"/>
        <v>6789.1500000000005</v>
      </c>
      <c r="S10" s="12"/>
      <c r="T10" s="12"/>
      <c r="U10" s="12">
        <f t="shared" si="1"/>
        <v>6789.1500000000005</v>
      </c>
      <c r="W10" s="12"/>
    </row>
    <row r="11" spans="1:23" x14ac:dyDescent="0.25">
      <c r="A11" s="5" t="s">
        <v>32</v>
      </c>
      <c r="B11" s="6" t="s">
        <v>33</v>
      </c>
      <c r="C11" s="7">
        <v>35</v>
      </c>
      <c r="D11" s="31"/>
      <c r="E11" s="7">
        <f t="shared" si="2"/>
        <v>6824.1500000000005</v>
      </c>
      <c r="F11" s="27">
        <f>C11</f>
        <v>35</v>
      </c>
      <c r="G11" s="6"/>
      <c r="H11" s="6"/>
      <c r="I11" s="6"/>
      <c r="J11" s="6">
        <f t="shared" si="3"/>
        <v>51</v>
      </c>
      <c r="K11" s="28"/>
      <c r="L11" s="29"/>
      <c r="M11" s="29"/>
      <c r="N11" s="29"/>
      <c r="O11" s="29"/>
      <c r="P11" s="29"/>
      <c r="Q11" s="30">
        <f t="shared" si="4"/>
        <v>48.82</v>
      </c>
      <c r="R11" s="12">
        <f t="shared" si="0"/>
        <v>6824.1500000000005</v>
      </c>
      <c r="S11" s="12">
        <f>F11</f>
        <v>35</v>
      </c>
      <c r="T11" s="12">
        <f>-S11</f>
        <v>-35</v>
      </c>
      <c r="U11" s="12">
        <f>E11+S11+T11</f>
        <v>6824.1500000000005</v>
      </c>
      <c r="W11" s="12"/>
    </row>
    <row r="12" spans="1:23" x14ac:dyDescent="0.25">
      <c r="A12" s="5" t="s">
        <v>34</v>
      </c>
      <c r="B12" s="6" t="s">
        <v>35</v>
      </c>
      <c r="C12" s="7">
        <v>30</v>
      </c>
      <c r="D12" s="31"/>
      <c r="E12" s="7">
        <f t="shared" si="2"/>
        <v>6854.1500000000005</v>
      </c>
      <c r="F12" s="27">
        <f>C12</f>
        <v>30</v>
      </c>
      <c r="G12" s="6"/>
      <c r="H12" s="6"/>
      <c r="I12" s="6"/>
      <c r="J12" s="6">
        <f t="shared" si="3"/>
        <v>81</v>
      </c>
      <c r="K12" s="28"/>
      <c r="L12" s="29"/>
      <c r="M12" s="29"/>
      <c r="N12" s="29"/>
      <c r="O12" s="29"/>
      <c r="P12" s="29"/>
      <c r="Q12" s="30">
        <f t="shared" si="4"/>
        <v>48.82</v>
      </c>
      <c r="R12" s="12">
        <f t="shared" si="0"/>
        <v>6854.1500000000005</v>
      </c>
      <c r="S12" s="12"/>
      <c r="T12" s="12"/>
      <c r="U12" s="12">
        <f t="shared" si="1"/>
        <v>6854.1500000000005</v>
      </c>
      <c r="W12" s="12"/>
    </row>
    <row r="13" spans="1:23" x14ac:dyDescent="0.25">
      <c r="A13" s="5" t="s">
        <v>36</v>
      </c>
      <c r="B13" s="6" t="s">
        <v>37</v>
      </c>
      <c r="C13" s="7">
        <v>24</v>
      </c>
      <c r="D13" s="31"/>
      <c r="E13" s="7">
        <f t="shared" si="2"/>
        <v>6878.1500000000005</v>
      </c>
      <c r="F13" s="27">
        <f>C13</f>
        <v>24</v>
      </c>
      <c r="G13" s="6"/>
      <c r="H13" s="6"/>
      <c r="I13" s="6"/>
      <c r="J13" s="6">
        <f t="shared" si="3"/>
        <v>105</v>
      </c>
      <c r="K13" s="28"/>
      <c r="L13" s="29"/>
      <c r="M13" s="29"/>
      <c r="N13" s="29"/>
      <c r="O13" s="29"/>
      <c r="P13" s="29"/>
      <c r="Q13" s="30">
        <f t="shared" si="4"/>
        <v>48.82</v>
      </c>
      <c r="R13" s="12">
        <f t="shared" si="0"/>
        <v>6878.1500000000005</v>
      </c>
      <c r="S13" s="12"/>
      <c r="T13" s="12"/>
      <c r="U13" s="12">
        <f t="shared" si="1"/>
        <v>6878.1500000000005</v>
      </c>
      <c r="W13" s="12"/>
    </row>
    <row r="14" spans="1:23" x14ac:dyDescent="0.25">
      <c r="A14" s="5" t="s">
        <v>36</v>
      </c>
      <c r="B14" s="6" t="s">
        <v>38</v>
      </c>
      <c r="C14" s="7"/>
      <c r="D14" s="31">
        <v>50</v>
      </c>
      <c r="E14" s="7">
        <f t="shared" si="2"/>
        <v>6828.1500000000005</v>
      </c>
      <c r="F14" s="27"/>
      <c r="G14" s="6"/>
      <c r="H14" s="6"/>
      <c r="I14" s="6"/>
      <c r="J14" s="6">
        <f t="shared" si="3"/>
        <v>105</v>
      </c>
      <c r="K14" s="28"/>
      <c r="L14" s="29"/>
      <c r="M14" s="29"/>
      <c r="N14" s="29">
        <v>50</v>
      </c>
      <c r="O14" s="29"/>
      <c r="P14" s="29"/>
      <c r="Q14" s="30">
        <f t="shared" si="4"/>
        <v>98.82</v>
      </c>
      <c r="R14" s="12">
        <f t="shared" si="0"/>
        <v>6828.1500000000005</v>
      </c>
      <c r="S14" s="12"/>
      <c r="T14" s="12"/>
      <c r="U14" s="12">
        <f t="shared" si="1"/>
        <v>6828.1500000000005</v>
      </c>
      <c r="W14" s="12"/>
    </row>
    <row r="15" spans="1:23" x14ac:dyDescent="0.25">
      <c r="A15" s="5" t="s">
        <v>39</v>
      </c>
      <c r="B15" s="6" t="s">
        <v>31</v>
      </c>
      <c r="C15" s="7"/>
      <c r="D15" s="31">
        <v>12</v>
      </c>
      <c r="E15" s="7">
        <f t="shared" si="2"/>
        <v>6816.1500000000005</v>
      </c>
      <c r="F15" s="27"/>
      <c r="G15" s="6"/>
      <c r="H15" s="6"/>
      <c r="I15" s="6"/>
      <c r="J15" s="6">
        <f t="shared" si="3"/>
        <v>105</v>
      </c>
      <c r="K15" s="28">
        <f>D15</f>
        <v>12</v>
      </c>
      <c r="L15" s="29"/>
      <c r="M15" s="29"/>
      <c r="N15" s="29"/>
      <c r="O15" s="29"/>
      <c r="P15" s="29"/>
      <c r="Q15" s="30">
        <f t="shared" si="4"/>
        <v>110.82</v>
      </c>
      <c r="R15" s="12">
        <f t="shared" si="0"/>
        <v>6816.1500000000005</v>
      </c>
      <c r="S15" s="12"/>
      <c r="T15" s="12"/>
      <c r="U15" s="12">
        <f t="shared" si="1"/>
        <v>6816.1500000000005</v>
      </c>
      <c r="W15" s="12"/>
    </row>
    <row r="16" spans="1:23" x14ac:dyDescent="0.25">
      <c r="A16" s="5" t="s">
        <v>40</v>
      </c>
      <c r="B16" s="6" t="s">
        <v>41</v>
      </c>
      <c r="C16" s="7"/>
      <c r="D16" s="31">
        <v>81.599999999999994</v>
      </c>
      <c r="E16" s="7">
        <f t="shared" si="2"/>
        <v>6734.55</v>
      </c>
      <c r="F16" s="27"/>
      <c r="G16" s="6"/>
      <c r="H16" s="6"/>
      <c r="I16" s="6"/>
      <c r="J16" s="6">
        <f t="shared" si="3"/>
        <v>105</v>
      </c>
      <c r="K16" s="28"/>
      <c r="L16" s="29"/>
      <c r="M16" s="29">
        <v>81.599999999999994</v>
      </c>
      <c r="N16" s="29"/>
      <c r="O16" s="29"/>
      <c r="P16" s="29"/>
      <c r="Q16" s="30">
        <f t="shared" si="4"/>
        <v>192.42</v>
      </c>
      <c r="R16" s="12">
        <f t="shared" si="0"/>
        <v>6734.55</v>
      </c>
      <c r="S16" s="12"/>
      <c r="T16" s="12"/>
      <c r="U16" s="12">
        <f t="shared" si="1"/>
        <v>6734.55</v>
      </c>
      <c r="W16" s="12"/>
    </row>
    <row r="17" spans="1:256" x14ac:dyDescent="0.25">
      <c r="A17" s="5" t="s">
        <v>42</v>
      </c>
      <c r="B17" s="6" t="s">
        <v>43</v>
      </c>
      <c r="C17" s="7">
        <v>10</v>
      </c>
      <c r="D17" s="31"/>
      <c r="E17" s="7">
        <f t="shared" si="2"/>
        <v>6744.55</v>
      </c>
      <c r="F17" s="27">
        <f>C17</f>
        <v>10</v>
      </c>
      <c r="G17" s="6"/>
      <c r="H17" s="6"/>
      <c r="I17" s="6"/>
      <c r="J17" s="6">
        <f t="shared" si="3"/>
        <v>115</v>
      </c>
      <c r="K17" s="28"/>
      <c r="L17" s="29"/>
      <c r="M17" s="29"/>
      <c r="N17" s="29"/>
      <c r="O17" s="29"/>
      <c r="P17" s="29"/>
      <c r="Q17" s="30">
        <f t="shared" si="4"/>
        <v>192.42</v>
      </c>
      <c r="R17" s="12">
        <f t="shared" si="0"/>
        <v>6744.55</v>
      </c>
      <c r="S17" s="12"/>
      <c r="T17" s="12"/>
      <c r="U17" s="12">
        <f t="shared" si="1"/>
        <v>6744.55</v>
      </c>
    </row>
    <row r="18" spans="1:256" x14ac:dyDescent="0.25">
      <c r="A18" s="5" t="s">
        <v>44</v>
      </c>
      <c r="B18" s="6" t="s">
        <v>31</v>
      </c>
      <c r="C18" s="7"/>
      <c r="D18" s="31">
        <v>12</v>
      </c>
      <c r="E18" s="7">
        <f t="shared" si="2"/>
        <v>6732.55</v>
      </c>
      <c r="F18" s="27"/>
      <c r="G18" s="6"/>
      <c r="H18" s="6"/>
      <c r="I18" s="6"/>
      <c r="J18" s="6">
        <f t="shared" si="3"/>
        <v>115</v>
      </c>
      <c r="K18" s="28">
        <f>D18</f>
        <v>12</v>
      </c>
      <c r="L18" s="29"/>
      <c r="M18" s="29"/>
      <c r="N18" s="29"/>
      <c r="O18" s="29"/>
      <c r="P18" s="29"/>
      <c r="Q18" s="30">
        <f t="shared" si="4"/>
        <v>204.42</v>
      </c>
      <c r="R18" s="12">
        <f t="shared" si="0"/>
        <v>6732.55</v>
      </c>
      <c r="S18" s="12"/>
      <c r="T18" s="12"/>
      <c r="U18" s="12">
        <f t="shared" si="1"/>
        <v>6732.55</v>
      </c>
    </row>
    <row r="19" spans="1:256" x14ac:dyDescent="0.25">
      <c r="A19" s="5" t="s">
        <v>45</v>
      </c>
      <c r="B19" s="6" t="s">
        <v>46</v>
      </c>
      <c r="C19" s="7"/>
      <c r="D19" s="31">
        <v>83.99</v>
      </c>
      <c r="E19" s="7">
        <f t="shared" si="2"/>
        <v>6648.56</v>
      </c>
      <c r="F19" s="27"/>
      <c r="G19" s="6"/>
      <c r="H19" s="6"/>
      <c r="I19" s="6"/>
      <c r="J19" s="6">
        <f t="shared" si="3"/>
        <v>115</v>
      </c>
      <c r="K19" s="28"/>
      <c r="L19" s="29"/>
      <c r="M19" s="29">
        <f>D19</f>
        <v>83.99</v>
      </c>
      <c r="N19" s="29"/>
      <c r="O19" s="29"/>
      <c r="P19" s="29"/>
      <c r="Q19" s="30">
        <f t="shared" si="4"/>
        <v>288.40999999999997</v>
      </c>
      <c r="R19" s="12">
        <f t="shared" si="0"/>
        <v>6648.56</v>
      </c>
      <c r="S19" s="12"/>
      <c r="T19" s="12"/>
      <c r="U19" s="12">
        <f t="shared" si="1"/>
        <v>6648.56</v>
      </c>
    </row>
    <row r="20" spans="1:256" x14ac:dyDescent="0.25">
      <c r="A20" s="5" t="s">
        <v>47</v>
      </c>
      <c r="B20" s="6" t="s">
        <v>31</v>
      </c>
      <c r="C20" s="7"/>
      <c r="D20" s="31">
        <v>12</v>
      </c>
      <c r="E20" s="7">
        <f t="shared" si="2"/>
        <v>6636.56</v>
      </c>
      <c r="F20" s="27"/>
      <c r="G20" s="6"/>
      <c r="H20" s="6"/>
      <c r="I20" s="6"/>
      <c r="J20" s="6">
        <f t="shared" si="3"/>
        <v>115</v>
      </c>
      <c r="K20" s="28">
        <f t="shared" ref="K20:K21" si="5">D20</f>
        <v>12</v>
      </c>
      <c r="L20" s="29"/>
      <c r="M20" s="29"/>
      <c r="N20" s="29"/>
      <c r="O20" s="29"/>
      <c r="P20" s="29"/>
      <c r="Q20" s="30">
        <f t="shared" si="4"/>
        <v>300.40999999999997</v>
      </c>
      <c r="R20" s="12">
        <f t="shared" si="0"/>
        <v>6636.56</v>
      </c>
      <c r="S20" s="12"/>
      <c r="T20" s="12"/>
      <c r="U20" s="12">
        <f t="shared" si="1"/>
        <v>6636.56</v>
      </c>
    </row>
    <row r="21" spans="1:256" x14ac:dyDescent="0.25">
      <c r="A21" s="5" t="s">
        <v>48</v>
      </c>
      <c r="B21" s="6" t="s">
        <v>31</v>
      </c>
      <c r="C21" s="7"/>
      <c r="D21" s="31">
        <v>12</v>
      </c>
      <c r="E21" s="7">
        <f t="shared" si="2"/>
        <v>6624.56</v>
      </c>
      <c r="F21" s="27"/>
      <c r="G21" s="6"/>
      <c r="H21" s="6"/>
      <c r="I21" s="6"/>
      <c r="J21" s="6">
        <f>J20+F21+G21+H21+I21</f>
        <v>115</v>
      </c>
      <c r="K21" s="28">
        <f t="shared" si="5"/>
        <v>12</v>
      </c>
      <c r="L21" s="29"/>
      <c r="M21" s="29"/>
      <c r="N21" s="29"/>
      <c r="O21" s="29"/>
      <c r="P21" s="29"/>
      <c r="Q21" s="30">
        <f t="shared" si="4"/>
        <v>312.40999999999997</v>
      </c>
      <c r="R21" s="12">
        <f t="shared" si="0"/>
        <v>6624.56</v>
      </c>
      <c r="S21" s="12"/>
      <c r="T21" s="12"/>
      <c r="U21" s="12">
        <f t="shared" si="1"/>
        <v>6624.56</v>
      </c>
    </row>
    <row r="22" spans="1:256" ht="15.75" x14ac:dyDescent="0.25">
      <c r="A22" s="5" t="s">
        <v>49</v>
      </c>
      <c r="B22" s="6" t="s">
        <v>50</v>
      </c>
      <c r="C22" s="7">
        <v>30</v>
      </c>
      <c r="D22" s="31"/>
      <c r="E22" s="7">
        <f t="shared" si="2"/>
        <v>6654.56</v>
      </c>
      <c r="F22" s="27">
        <f>C22</f>
        <v>30</v>
      </c>
      <c r="G22" s="6"/>
      <c r="H22" s="6"/>
      <c r="I22" s="6"/>
      <c r="J22" s="6">
        <f t="shared" ref="J22:J33" si="6">J21+F22+G22+H22+I22</f>
        <v>145</v>
      </c>
      <c r="K22" s="28"/>
      <c r="L22" s="29"/>
      <c r="M22" s="29"/>
      <c r="N22" s="32"/>
      <c r="O22" s="29"/>
      <c r="P22" s="29"/>
      <c r="Q22" s="30">
        <f t="shared" si="4"/>
        <v>312.40999999999997</v>
      </c>
      <c r="R22" s="12">
        <f>E22</f>
        <v>6654.56</v>
      </c>
      <c r="S22" s="12">
        <v>30</v>
      </c>
      <c r="T22" s="12">
        <f>-S22</f>
        <v>-30</v>
      </c>
      <c r="U22" s="12">
        <f>E22+S22+T22</f>
        <v>6654.56</v>
      </c>
    </row>
    <row r="23" spans="1:256" x14ac:dyDescent="0.25">
      <c r="A23" s="5" t="s">
        <v>51</v>
      </c>
      <c r="B23" s="6" t="s">
        <v>52</v>
      </c>
      <c r="C23" s="7"/>
      <c r="D23" s="31">
        <v>349.09</v>
      </c>
      <c r="E23" s="7">
        <f t="shared" si="2"/>
        <v>6305.47</v>
      </c>
      <c r="F23" s="27"/>
      <c r="G23" s="6"/>
      <c r="H23" s="33"/>
      <c r="I23" s="33"/>
      <c r="J23" s="6">
        <f t="shared" si="6"/>
        <v>145</v>
      </c>
      <c r="K23" s="28"/>
      <c r="L23" s="31">
        <v>349.09</v>
      </c>
      <c r="M23" s="29"/>
      <c r="N23" s="29"/>
      <c r="O23" s="29"/>
      <c r="P23" s="29"/>
      <c r="Q23" s="30">
        <f t="shared" si="4"/>
        <v>661.5</v>
      </c>
      <c r="R23" s="12">
        <f t="shared" si="0"/>
        <v>6305.47</v>
      </c>
      <c r="S23" s="12"/>
      <c r="T23" s="12"/>
      <c r="U23" s="12">
        <f t="shared" si="1"/>
        <v>6305.47</v>
      </c>
    </row>
    <row r="24" spans="1:256" x14ac:dyDescent="0.25">
      <c r="A24" s="5" t="s">
        <v>53</v>
      </c>
      <c r="B24" s="6" t="s">
        <v>31</v>
      </c>
      <c r="C24" s="7"/>
      <c r="D24" s="31">
        <v>12</v>
      </c>
      <c r="E24" s="7">
        <f t="shared" si="2"/>
        <v>6293.47</v>
      </c>
      <c r="F24" s="27"/>
      <c r="G24" s="6"/>
      <c r="H24" s="6"/>
      <c r="I24" s="6"/>
      <c r="J24" s="6">
        <f t="shared" si="6"/>
        <v>145</v>
      </c>
      <c r="K24" s="28">
        <f>D24</f>
        <v>12</v>
      </c>
      <c r="L24" s="29"/>
      <c r="M24" s="29"/>
      <c r="N24" s="29"/>
      <c r="O24" s="29"/>
      <c r="P24" s="29"/>
      <c r="Q24" s="30">
        <f t="shared" si="4"/>
        <v>673.5</v>
      </c>
      <c r="R24" s="12">
        <f t="shared" si="0"/>
        <v>6293.47</v>
      </c>
      <c r="S24" s="12"/>
      <c r="T24" s="12"/>
      <c r="U24" s="12">
        <f t="shared" si="1"/>
        <v>6293.47</v>
      </c>
      <c r="W24" s="12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x14ac:dyDescent="0.25">
      <c r="A25" s="5" t="s">
        <v>54</v>
      </c>
      <c r="B25" s="6" t="s">
        <v>31</v>
      </c>
      <c r="C25" s="7"/>
      <c r="D25" s="31">
        <v>14</v>
      </c>
      <c r="E25" s="7">
        <f t="shared" si="2"/>
        <v>6279.47</v>
      </c>
      <c r="F25" s="27"/>
      <c r="G25" s="6"/>
      <c r="H25" s="6"/>
      <c r="I25" s="6"/>
      <c r="J25" s="6">
        <f t="shared" si="6"/>
        <v>145</v>
      </c>
      <c r="K25" s="28">
        <f>D25</f>
        <v>14</v>
      </c>
      <c r="L25" s="29"/>
      <c r="M25" s="29"/>
      <c r="N25" s="29"/>
      <c r="O25" s="29"/>
      <c r="P25" s="29"/>
      <c r="Q25" s="30">
        <f t="shared" si="4"/>
        <v>687.5</v>
      </c>
      <c r="R25" s="12">
        <f t="shared" si="0"/>
        <v>6279.47</v>
      </c>
      <c r="S25" s="12"/>
      <c r="T25" s="12"/>
      <c r="U25" s="12">
        <f t="shared" si="1"/>
        <v>6279.47</v>
      </c>
      <c r="W25" s="1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x14ac:dyDescent="0.25">
      <c r="A26" s="5" t="s">
        <v>55</v>
      </c>
      <c r="B26" s="6" t="s">
        <v>56</v>
      </c>
      <c r="C26" s="7">
        <v>26</v>
      </c>
      <c r="D26" s="31"/>
      <c r="E26" s="7">
        <f t="shared" si="2"/>
        <v>6305.47</v>
      </c>
      <c r="F26" s="27">
        <f>C26</f>
        <v>26</v>
      </c>
      <c r="G26" s="6"/>
      <c r="H26" s="6"/>
      <c r="I26" s="6"/>
      <c r="J26" s="6">
        <f t="shared" si="6"/>
        <v>171</v>
      </c>
      <c r="K26" s="28"/>
      <c r="L26" s="29"/>
      <c r="M26" s="29"/>
      <c r="N26" s="29"/>
      <c r="O26" s="29"/>
      <c r="P26" s="29"/>
      <c r="Q26" s="30">
        <f t="shared" si="4"/>
        <v>687.5</v>
      </c>
      <c r="R26" s="12">
        <f t="shared" si="0"/>
        <v>6305.47</v>
      </c>
      <c r="S26" s="12">
        <v>26</v>
      </c>
      <c r="T26" s="12">
        <f>-S26</f>
        <v>-26</v>
      </c>
      <c r="U26" s="12">
        <f t="shared" si="1"/>
        <v>6305.47</v>
      </c>
    </row>
    <row r="27" spans="1:256" x14ac:dyDescent="0.25">
      <c r="A27" s="5" t="s">
        <v>57</v>
      </c>
      <c r="B27" s="6" t="s">
        <v>31</v>
      </c>
      <c r="C27" s="7"/>
      <c r="D27" s="31">
        <v>14</v>
      </c>
      <c r="E27" s="7">
        <f t="shared" si="2"/>
        <v>6291.47</v>
      </c>
      <c r="F27" s="27"/>
      <c r="G27" s="6"/>
      <c r="H27" s="6"/>
      <c r="I27" s="6"/>
      <c r="J27" s="6">
        <f t="shared" si="6"/>
        <v>171</v>
      </c>
      <c r="K27" s="28">
        <f>D27</f>
        <v>14</v>
      </c>
      <c r="L27" s="29"/>
      <c r="M27" s="29"/>
      <c r="N27" s="29"/>
      <c r="O27" s="29"/>
      <c r="P27" s="29"/>
      <c r="Q27" s="30">
        <f t="shared" si="4"/>
        <v>701.5</v>
      </c>
      <c r="R27" s="12">
        <f t="shared" si="0"/>
        <v>6291.47</v>
      </c>
      <c r="S27" s="12"/>
      <c r="T27" s="12"/>
      <c r="U27" s="12">
        <f t="shared" si="1"/>
        <v>6291.47</v>
      </c>
    </row>
    <row r="28" spans="1:256" x14ac:dyDescent="0.25">
      <c r="A28" s="5" t="s">
        <v>58</v>
      </c>
      <c r="B28" s="6" t="s">
        <v>59</v>
      </c>
      <c r="C28" s="7">
        <v>38.5</v>
      </c>
      <c r="D28" s="31"/>
      <c r="E28" s="7">
        <f t="shared" si="2"/>
        <v>6329.97</v>
      </c>
      <c r="F28" s="27">
        <f>C28</f>
        <v>38.5</v>
      </c>
      <c r="G28" s="6"/>
      <c r="H28" s="6"/>
      <c r="I28" s="6"/>
      <c r="J28" s="6">
        <f t="shared" si="6"/>
        <v>209.5</v>
      </c>
      <c r="K28" s="28"/>
      <c r="L28" s="29"/>
      <c r="M28" s="29"/>
      <c r="N28" s="29"/>
      <c r="O28" s="29"/>
      <c r="P28" s="29"/>
      <c r="Q28" s="30">
        <f t="shared" si="4"/>
        <v>701.5</v>
      </c>
      <c r="R28" s="12">
        <f t="shared" si="0"/>
        <v>6329.97</v>
      </c>
      <c r="S28" s="12"/>
      <c r="T28" s="12"/>
      <c r="U28" s="12">
        <f t="shared" si="1"/>
        <v>6329.97</v>
      </c>
    </row>
    <row r="29" spans="1:256" x14ac:dyDescent="0.25">
      <c r="A29" s="5" t="s">
        <v>60</v>
      </c>
      <c r="B29" s="6" t="s">
        <v>61</v>
      </c>
      <c r="C29" s="7">
        <v>25</v>
      </c>
      <c r="D29" s="31"/>
      <c r="E29" s="7">
        <f t="shared" si="2"/>
        <v>6354.97</v>
      </c>
      <c r="F29" s="27">
        <f>C29</f>
        <v>25</v>
      </c>
      <c r="G29" s="6"/>
      <c r="H29" s="6"/>
      <c r="I29" s="6"/>
      <c r="J29" s="6">
        <f t="shared" si="6"/>
        <v>234.5</v>
      </c>
      <c r="K29" s="28"/>
      <c r="L29" s="29"/>
      <c r="M29" s="29"/>
      <c r="N29" s="29"/>
      <c r="O29" s="29"/>
      <c r="P29" s="29"/>
      <c r="Q29" s="30">
        <f t="shared" si="4"/>
        <v>701.5</v>
      </c>
      <c r="R29" s="12">
        <f t="shared" si="0"/>
        <v>6354.97</v>
      </c>
      <c r="S29" s="12">
        <v>25</v>
      </c>
      <c r="T29" s="12">
        <f>-S29</f>
        <v>-25</v>
      </c>
      <c r="U29" s="12">
        <f t="shared" si="1"/>
        <v>6354.97</v>
      </c>
    </row>
    <row r="30" spans="1:256" x14ac:dyDescent="0.25">
      <c r="A30" s="5" t="s">
        <v>62</v>
      </c>
      <c r="B30" s="6" t="s">
        <v>31</v>
      </c>
      <c r="C30" s="7"/>
      <c r="D30" s="31">
        <v>14</v>
      </c>
      <c r="E30" s="7">
        <f t="shared" si="2"/>
        <v>6340.97</v>
      </c>
      <c r="F30" s="27"/>
      <c r="G30" s="6"/>
      <c r="H30" s="6"/>
      <c r="I30" s="6"/>
      <c r="J30" s="6">
        <f t="shared" si="6"/>
        <v>234.5</v>
      </c>
      <c r="K30" s="28">
        <f>D30</f>
        <v>14</v>
      </c>
      <c r="L30" s="29"/>
      <c r="M30" s="29"/>
      <c r="N30" s="29"/>
      <c r="O30" s="29"/>
      <c r="P30" s="29"/>
      <c r="Q30" s="30">
        <f t="shared" si="4"/>
        <v>715.5</v>
      </c>
      <c r="R30" s="12">
        <f t="shared" si="0"/>
        <v>6340.97</v>
      </c>
      <c r="S30" s="12"/>
      <c r="T30" s="12"/>
      <c r="U30" s="12">
        <f t="shared" si="1"/>
        <v>6340.97</v>
      </c>
    </row>
    <row r="31" spans="1:256" x14ac:dyDescent="0.25">
      <c r="A31" s="5" t="s">
        <v>63</v>
      </c>
      <c r="B31" s="6" t="s">
        <v>64</v>
      </c>
      <c r="C31" s="7">
        <v>27</v>
      </c>
      <c r="D31" s="31"/>
      <c r="E31" s="7">
        <f t="shared" si="2"/>
        <v>6367.97</v>
      </c>
      <c r="F31" s="27">
        <f>C31</f>
        <v>27</v>
      </c>
      <c r="G31" s="6"/>
      <c r="H31" s="6"/>
      <c r="I31" s="6"/>
      <c r="J31" s="6">
        <f t="shared" si="6"/>
        <v>261.5</v>
      </c>
      <c r="K31" s="28"/>
      <c r="L31" s="29"/>
      <c r="M31" s="29"/>
      <c r="N31" s="29"/>
      <c r="O31" s="29"/>
      <c r="P31" s="29"/>
      <c r="Q31" s="30">
        <f t="shared" si="4"/>
        <v>715.5</v>
      </c>
      <c r="R31" s="12">
        <f t="shared" si="0"/>
        <v>6367.97</v>
      </c>
      <c r="S31" s="12"/>
      <c r="T31" s="12"/>
      <c r="U31" s="12">
        <f t="shared" si="1"/>
        <v>6367.97</v>
      </c>
    </row>
    <row r="32" spans="1:256" x14ac:dyDescent="0.25">
      <c r="A32" s="5" t="s">
        <v>65</v>
      </c>
      <c r="B32" s="6" t="s">
        <v>31</v>
      </c>
      <c r="C32" s="7"/>
      <c r="D32" s="31">
        <v>14</v>
      </c>
      <c r="E32" s="7">
        <f t="shared" si="2"/>
        <v>6353.97</v>
      </c>
      <c r="F32" s="27">
        <f t="shared" ref="F32:F34" si="7">C32</f>
        <v>0</v>
      </c>
      <c r="G32" s="6"/>
      <c r="H32" s="6"/>
      <c r="I32" s="6"/>
      <c r="J32" s="6">
        <f t="shared" si="6"/>
        <v>261.5</v>
      </c>
      <c r="K32" s="28">
        <v>14</v>
      </c>
      <c r="L32" s="29"/>
      <c r="M32" s="29"/>
      <c r="N32" s="29"/>
      <c r="O32" s="29"/>
      <c r="P32" s="29"/>
      <c r="Q32" s="30">
        <f t="shared" si="4"/>
        <v>729.5</v>
      </c>
      <c r="R32" s="12">
        <f t="shared" si="0"/>
        <v>6353.97</v>
      </c>
      <c r="S32" s="12"/>
      <c r="T32" s="12"/>
      <c r="U32" s="12">
        <f t="shared" si="1"/>
        <v>6353.97</v>
      </c>
    </row>
    <row r="33" spans="1:23" x14ac:dyDescent="0.25">
      <c r="A33" s="5" t="s">
        <v>66</v>
      </c>
      <c r="B33" s="6" t="s">
        <v>67</v>
      </c>
      <c r="C33" s="7">
        <v>20</v>
      </c>
      <c r="D33" s="31"/>
      <c r="E33" s="7">
        <f t="shared" si="2"/>
        <v>6373.97</v>
      </c>
      <c r="F33" s="27">
        <f t="shared" si="7"/>
        <v>20</v>
      </c>
      <c r="G33" s="6"/>
      <c r="H33" s="6"/>
      <c r="I33" s="6"/>
      <c r="J33" s="6">
        <f t="shared" si="6"/>
        <v>281.5</v>
      </c>
      <c r="K33" s="28"/>
      <c r="L33" s="29"/>
      <c r="M33" s="29"/>
      <c r="N33" s="29"/>
      <c r="O33" s="29"/>
      <c r="P33" s="29"/>
      <c r="Q33" s="30">
        <f t="shared" si="4"/>
        <v>729.5</v>
      </c>
      <c r="R33" s="12">
        <f t="shared" si="0"/>
        <v>6373.97</v>
      </c>
      <c r="S33" s="12"/>
      <c r="T33" s="12"/>
      <c r="U33" s="12">
        <f t="shared" si="1"/>
        <v>6373.97</v>
      </c>
    </row>
    <row r="34" spans="1:23" x14ac:dyDescent="0.25">
      <c r="A34" s="5" t="s">
        <v>66</v>
      </c>
      <c r="B34" s="6" t="s">
        <v>59</v>
      </c>
      <c r="C34" s="7">
        <v>38.5</v>
      </c>
      <c r="D34" s="31"/>
      <c r="E34" s="7">
        <f t="shared" si="2"/>
        <v>6412.47</v>
      </c>
      <c r="F34" s="27">
        <f t="shared" si="7"/>
        <v>38.5</v>
      </c>
      <c r="G34" s="6"/>
      <c r="H34" s="6"/>
      <c r="I34" s="6"/>
      <c r="J34" s="6">
        <f>J33+F34+G34+H34+I34</f>
        <v>320</v>
      </c>
      <c r="K34" s="28"/>
      <c r="L34" s="29"/>
      <c r="M34" s="29"/>
      <c r="N34" s="29"/>
      <c r="O34" s="29"/>
      <c r="P34" s="29"/>
      <c r="Q34" s="30">
        <f t="shared" si="4"/>
        <v>729.5</v>
      </c>
      <c r="R34" s="12">
        <f t="shared" si="0"/>
        <v>6412.47</v>
      </c>
      <c r="S34" s="12"/>
      <c r="T34" s="12"/>
      <c r="U34" s="12">
        <f t="shared" si="1"/>
        <v>6412.47</v>
      </c>
    </row>
    <row r="35" spans="1:23" x14ac:dyDescent="0.25">
      <c r="A35" s="5" t="s">
        <v>66</v>
      </c>
      <c r="B35" s="6" t="s">
        <v>68</v>
      </c>
      <c r="C35" s="7"/>
      <c r="D35" s="31">
        <v>36</v>
      </c>
      <c r="E35" s="7">
        <f t="shared" si="2"/>
        <v>6376.47</v>
      </c>
      <c r="F35" s="27"/>
      <c r="G35" s="6"/>
      <c r="H35" s="6"/>
      <c r="I35" s="6"/>
      <c r="J35" s="6">
        <f t="shared" ref="J35:J38" si="8">J34+F35+G35+H35+I35</f>
        <v>320</v>
      </c>
      <c r="K35" s="34"/>
      <c r="L35" s="35"/>
      <c r="M35" s="29">
        <v>36</v>
      </c>
      <c r="N35" s="29"/>
      <c r="O35" s="29"/>
      <c r="P35" s="29"/>
      <c r="Q35" s="30">
        <f t="shared" si="4"/>
        <v>765.5</v>
      </c>
      <c r="R35" s="12">
        <f t="shared" si="0"/>
        <v>6376.47</v>
      </c>
      <c r="S35" s="12"/>
      <c r="T35" s="12"/>
      <c r="U35" s="12">
        <f t="shared" si="1"/>
        <v>6376.47</v>
      </c>
    </row>
    <row r="36" spans="1:23" x14ac:dyDescent="0.25">
      <c r="A36" s="5" t="s">
        <v>69</v>
      </c>
      <c r="B36" s="6" t="s">
        <v>31</v>
      </c>
      <c r="C36" s="7"/>
      <c r="D36" s="31">
        <v>14</v>
      </c>
      <c r="E36" s="7">
        <f t="shared" si="2"/>
        <v>6362.47</v>
      </c>
      <c r="F36" s="27"/>
      <c r="G36" s="6"/>
      <c r="H36" s="6"/>
      <c r="I36" s="6"/>
      <c r="J36" s="6">
        <f t="shared" si="8"/>
        <v>320</v>
      </c>
      <c r="K36" s="28">
        <f t="shared" ref="K36" si="9">D36</f>
        <v>14</v>
      </c>
      <c r="L36" s="29"/>
      <c r="M36" s="29"/>
      <c r="N36" s="29"/>
      <c r="O36" s="29"/>
      <c r="P36" s="29"/>
      <c r="Q36" s="30">
        <f t="shared" si="4"/>
        <v>779.5</v>
      </c>
      <c r="R36" s="12">
        <f t="shared" si="0"/>
        <v>6362.47</v>
      </c>
      <c r="S36" s="12"/>
      <c r="T36" s="12"/>
      <c r="U36" s="12">
        <f t="shared" si="1"/>
        <v>6362.47</v>
      </c>
    </row>
    <row r="37" spans="1:23" x14ac:dyDescent="0.25">
      <c r="A37" s="5" t="s">
        <v>70</v>
      </c>
      <c r="B37" s="6" t="s">
        <v>71</v>
      </c>
      <c r="C37" s="7">
        <v>30</v>
      </c>
      <c r="D37" s="31"/>
      <c r="E37" s="7">
        <f t="shared" si="2"/>
        <v>6392.47</v>
      </c>
      <c r="F37" s="27">
        <f t="shared" ref="F37:F42" si="10">C37</f>
        <v>30</v>
      </c>
      <c r="G37" s="6"/>
      <c r="H37" s="6"/>
      <c r="I37" s="6"/>
      <c r="J37" s="6">
        <f t="shared" si="8"/>
        <v>350</v>
      </c>
      <c r="K37" s="28"/>
      <c r="L37" s="29"/>
      <c r="M37" s="29"/>
      <c r="N37" s="29"/>
      <c r="O37" s="29"/>
      <c r="P37" s="29"/>
      <c r="Q37" s="30">
        <f t="shared" si="4"/>
        <v>779.5</v>
      </c>
      <c r="R37" s="12">
        <f t="shared" si="0"/>
        <v>6392.47</v>
      </c>
      <c r="S37" s="12">
        <v>30</v>
      </c>
      <c r="T37" s="12">
        <v>-30</v>
      </c>
      <c r="U37" s="12">
        <f t="shared" si="1"/>
        <v>6392.47</v>
      </c>
    </row>
    <row r="38" spans="1:23" x14ac:dyDescent="0.25">
      <c r="A38" s="5" t="s">
        <v>72</v>
      </c>
      <c r="B38" s="6" t="s">
        <v>31</v>
      </c>
      <c r="C38" s="7"/>
      <c r="D38" s="31">
        <v>14</v>
      </c>
      <c r="E38" s="7">
        <f t="shared" si="2"/>
        <v>6378.47</v>
      </c>
      <c r="F38" s="27"/>
      <c r="G38" s="6"/>
      <c r="H38" s="6"/>
      <c r="I38" s="6"/>
      <c r="J38" s="6">
        <f t="shared" si="8"/>
        <v>350</v>
      </c>
      <c r="K38" s="28">
        <f>D38</f>
        <v>14</v>
      </c>
      <c r="L38" s="29"/>
      <c r="M38" s="29"/>
      <c r="N38" s="29"/>
      <c r="O38" s="29"/>
      <c r="P38" s="29"/>
      <c r="Q38" s="30">
        <f t="shared" si="4"/>
        <v>793.5</v>
      </c>
      <c r="R38" s="12">
        <f>E38</f>
        <v>6378.47</v>
      </c>
      <c r="S38" s="12"/>
      <c r="T38" s="12"/>
      <c r="U38" s="12">
        <f>E38+S38+T38</f>
        <v>6378.47</v>
      </c>
    </row>
    <row r="39" spans="1:23" x14ac:dyDescent="0.25">
      <c r="A39" s="5" t="s">
        <v>72</v>
      </c>
      <c r="B39" s="6" t="s">
        <v>73</v>
      </c>
      <c r="C39" s="7">
        <v>120</v>
      </c>
      <c r="D39" s="31"/>
      <c r="E39" s="7">
        <f t="shared" si="2"/>
        <v>6498.47</v>
      </c>
      <c r="F39" s="27">
        <f t="shared" si="10"/>
        <v>120</v>
      </c>
      <c r="G39" s="6"/>
      <c r="H39" s="6"/>
      <c r="I39" s="6"/>
      <c r="J39" s="6">
        <f>J38+F39+G39+H39+I39</f>
        <v>470</v>
      </c>
      <c r="K39" s="28"/>
      <c r="L39" s="29"/>
      <c r="M39" s="29"/>
      <c r="N39" s="29"/>
      <c r="O39" s="29"/>
      <c r="P39" s="29"/>
      <c r="Q39" s="30">
        <f t="shared" si="4"/>
        <v>793.5</v>
      </c>
      <c r="R39" s="12">
        <f>E39</f>
        <v>6498.47</v>
      </c>
      <c r="S39" s="12"/>
      <c r="T39" s="12"/>
      <c r="U39" s="12">
        <f t="shared" ref="U39:U42" si="11">E39+S39+T39</f>
        <v>6498.47</v>
      </c>
    </row>
    <row r="40" spans="1:23" x14ac:dyDescent="0.25">
      <c r="A40" s="5" t="s">
        <v>74</v>
      </c>
      <c r="B40" s="6" t="s">
        <v>75</v>
      </c>
      <c r="C40" s="7">
        <v>26</v>
      </c>
      <c r="D40" s="31"/>
      <c r="E40" s="7">
        <f t="shared" si="2"/>
        <v>6524.47</v>
      </c>
      <c r="F40" s="27">
        <f t="shared" si="10"/>
        <v>26</v>
      </c>
      <c r="G40" s="6"/>
      <c r="H40" s="6"/>
      <c r="I40" s="6"/>
      <c r="J40" s="6">
        <f>J39+F40+G40+H40+I40</f>
        <v>496</v>
      </c>
      <c r="K40" s="28"/>
      <c r="L40" s="29"/>
      <c r="M40" s="29"/>
      <c r="N40" s="29"/>
      <c r="O40" s="29"/>
      <c r="P40" s="29"/>
      <c r="Q40" s="30">
        <f>Q39+K40+L40+M40+N40+O40+P40</f>
        <v>793.5</v>
      </c>
      <c r="R40" s="12">
        <f t="shared" ref="R40:R42" si="12">E40</f>
        <v>6524.47</v>
      </c>
      <c r="S40" s="12">
        <f>C40</f>
        <v>26</v>
      </c>
      <c r="T40" s="12">
        <f>-S40</f>
        <v>-26</v>
      </c>
      <c r="U40" s="12">
        <f t="shared" si="11"/>
        <v>6524.47</v>
      </c>
    </row>
    <row r="41" spans="1:23" x14ac:dyDescent="0.25">
      <c r="A41" s="5" t="s">
        <v>76</v>
      </c>
      <c r="B41" s="6" t="s">
        <v>77</v>
      </c>
      <c r="C41" s="7">
        <v>24.37</v>
      </c>
      <c r="D41" s="31"/>
      <c r="E41" s="7">
        <f t="shared" si="2"/>
        <v>6548.84</v>
      </c>
      <c r="F41" s="27"/>
      <c r="G41" s="6"/>
      <c r="H41" s="6"/>
      <c r="I41" s="6"/>
      <c r="J41" s="6">
        <f t="shared" ref="J41:J42" si="13">J40+F41+G41+H41+I41</f>
        <v>496</v>
      </c>
      <c r="K41" s="28">
        <v>24.37</v>
      </c>
      <c r="L41" s="29"/>
      <c r="M41" s="29"/>
      <c r="N41" s="29"/>
      <c r="O41" s="29"/>
      <c r="P41" s="29"/>
      <c r="Q41" s="30">
        <f>Q40-K41</f>
        <v>769.13</v>
      </c>
      <c r="R41" s="12">
        <f t="shared" si="12"/>
        <v>6548.84</v>
      </c>
      <c r="S41" s="12"/>
      <c r="T41" s="12"/>
      <c r="U41" s="12">
        <f t="shared" si="11"/>
        <v>6548.84</v>
      </c>
    </row>
    <row r="42" spans="1:23" x14ac:dyDescent="0.25">
      <c r="A42" s="5" t="s">
        <v>78</v>
      </c>
      <c r="B42" s="6" t="s">
        <v>79</v>
      </c>
      <c r="C42" s="7">
        <f>0.26+0.27+0.29+0.29+0.27+0.36+0.35+0.36+0.35+0.36+0.36+0.24</f>
        <v>3.76</v>
      </c>
      <c r="D42" s="31"/>
      <c r="E42" s="7">
        <f t="shared" si="2"/>
        <v>6552.6</v>
      </c>
      <c r="F42" s="27">
        <f t="shared" si="10"/>
        <v>3.76</v>
      </c>
      <c r="G42" s="6"/>
      <c r="H42" s="6"/>
      <c r="I42" s="6"/>
      <c r="J42" s="6">
        <f t="shared" si="13"/>
        <v>499.76</v>
      </c>
      <c r="K42" s="28"/>
      <c r="L42" s="29"/>
      <c r="M42" s="29"/>
      <c r="N42" s="29"/>
      <c r="O42" s="29"/>
      <c r="P42" s="29"/>
      <c r="Q42" s="30">
        <f t="shared" si="4"/>
        <v>769.13</v>
      </c>
      <c r="R42" s="12">
        <f t="shared" si="12"/>
        <v>6552.6</v>
      </c>
      <c r="S42" s="12"/>
      <c r="T42" s="12"/>
      <c r="U42" s="12">
        <f t="shared" si="11"/>
        <v>6552.6</v>
      </c>
    </row>
    <row r="43" spans="1:23" x14ac:dyDescent="0.25">
      <c r="A43" s="5"/>
      <c r="B43" s="6"/>
      <c r="C43" s="7"/>
      <c r="D43" s="31"/>
      <c r="E43" s="7"/>
      <c r="F43" s="27"/>
      <c r="G43" s="6"/>
      <c r="H43" s="6"/>
      <c r="I43" s="6"/>
      <c r="J43" s="6"/>
      <c r="K43" s="28"/>
      <c r="L43" s="29"/>
      <c r="M43" s="29"/>
      <c r="N43" s="29"/>
      <c r="O43" s="29"/>
      <c r="P43" s="29"/>
      <c r="Q43" s="30"/>
      <c r="R43" s="12"/>
      <c r="S43" s="12"/>
      <c r="T43" s="12"/>
      <c r="U43" s="12"/>
    </row>
    <row r="44" spans="1:23" s="41" customFormat="1" ht="25.5" x14ac:dyDescent="0.25">
      <c r="A44" s="36"/>
      <c r="B44" s="37"/>
      <c r="C44" s="38"/>
      <c r="D44" s="39"/>
      <c r="E44" s="40" t="s">
        <v>80</v>
      </c>
      <c r="K44" s="42"/>
      <c r="L44" s="43"/>
      <c r="M44" s="43"/>
      <c r="N44" s="43"/>
      <c r="O44" s="43"/>
      <c r="P44" s="43"/>
      <c r="Q44" s="30"/>
      <c r="R44" s="44"/>
      <c r="S44" s="44"/>
      <c r="T44" s="44"/>
      <c r="U44" s="44"/>
      <c r="V44" s="45"/>
      <c r="W44" s="44"/>
    </row>
    <row r="45" spans="1:23" s="54" customFormat="1" ht="16.5" thickBot="1" x14ac:dyDescent="0.3">
      <c r="A45" s="46" t="s">
        <v>81</v>
      </c>
      <c r="B45" s="47" t="s">
        <v>82</v>
      </c>
      <c r="C45" s="48">
        <f>SUM(C7:C44)</f>
        <v>524.13</v>
      </c>
      <c r="D45" s="47">
        <f>SUM(D7:D44)</f>
        <v>793.5</v>
      </c>
      <c r="E45" s="49">
        <v>269.37</v>
      </c>
      <c r="F45" s="50">
        <f>SUM(F7:F44)</f>
        <v>499.76</v>
      </c>
      <c r="G45" s="51">
        <f>SUM(G7:G44)</f>
        <v>0</v>
      </c>
      <c r="H45" s="51">
        <f>SUM(H7:H44)</f>
        <v>0</v>
      </c>
      <c r="I45" s="51">
        <f>SUM(I7:I44)</f>
        <v>0</v>
      </c>
      <c r="J45" s="52">
        <f>SUM(F45:I45)</f>
        <v>499.76</v>
      </c>
      <c r="K45" s="47">
        <f>SUM(K7:K38)-24.37</f>
        <v>168.45</v>
      </c>
      <c r="L45" s="47">
        <f>SUM(L7:L44)</f>
        <v>349.09</v>
      </c>
      <c r="M45" s="47">
        <f>SUM(M7:M44)</f>
        <v>201.58999999999997</v>
      </c>
      <c r="N45" s="47">
        <f>SUM(N7:N44)</f>
        <v>50</v>
      </c>
      <c r="O45" s="47">
        <f>SUM(O7:O44)</f>
        <v>0</v>
      </c>
      <c r="P45" s="47">
        <f>SUM(P7:P44)</f>
        <v>0</v>
      </c>
      <c r="Q45" s="53">
        <f>SUM(K45:P45)</f>
        <v>769.12999999999988</v>
      </c>
      <c r="R45" s="2"/>
      <c r="S45" s="2"/>
      <c r="T45" s="2"/>
      <c r="U45" s="2"/>
      <c r="W45" s="2"/>
    </row>
    <row r="46" spans="1:23" s="58" customFormat="1" ht="16.5" thickTop="1" x14ac:dyDescent="0.25">
      <c r="A46" s="36" t="s">
        <v>81</v>
      </c>
      <c r="B46" s="43" t="s">
        <v>83</v>
      </c>
      <c r="C46" s="55">
        <v>7722.26</v>
      </c>
      <c r="D46" s="56">
        <v>6774.8200000000006</v>
      </c>
      <c r="E46" s="55">
        <v>947.4399999999996</v>
      </c>
      <c r="F46" s="57">
        <v>677.5</v>
      </c>
      <c r="G46" s="58">
        <v>0</v>
      </c>
      <c r="H46" s="58">
        <v>1040</v>
      </c>
      <c r="I46" s="58">
        <v>4.76</v>
      </c>
      <c r="J46" s="58">
        <f>SUM(F46:I46)</f>
        <v>1722.26</v>
      </c>
      <c r="K46" s="42">
        <v>370.90000000000003</v>
      </c>
      <c r="L46" s="43">
        <v>337.92</v>
      </c>
      <c r="M46" s="43">
        <v>66</v>
      </c>
      <c r="N46" s="43">
        <v>0</v>
      </c>
      <c r="O46" s="43">
        <v>6000</v>
      </c>
      <c r="P46" s="43">
        <v>0</v>
      </c>
      <c r="Q46" s="59">
        <f>SUM(K46:P46)</f>
        <v>6774.82</v>
      </c>
      <c r="R46" s="44"/>
      <c r="S46" s="44"/>
      <c r="T46" s="44"/>
      <c r="U46" s="44"/>
      <c r="V46" s="45"/>
      <c r="W46" s="44"/>
    </row>
    <row r="47" spans="1:23" x14ac:dyDescent="0.25">
      <c r="A47" s="5"/>
      <c r="B47" s="13"/>
      <c r="C47" s="13"/>
      <c r="D47" s="13"/>
      <c r="E47" s="60"/>
      <c r="F47" s="27"/>
      <c r="G47" s="6"/>
      <c r="H47" s="6"/>
      <c r="I47" s="6"/>
      <c r="J47" s="6"/>
      <c r="K47" s="61"/>
      <c r="L47" s="15"/>
      <c r="M47" s="15"/>
      <c r="N47" s="15"/>
      <c r="O47" s="15"/>
      <c r="P47" s="15"/>
      <c r="Q47" s="62"/>
      <c r="R47" s="12"/>
      <c r="S47" s="12"/>
      <c r="T47" s="12"/>
      <c r="U47" s="12"/>
      <c r="W47" s="12"/>
    </row>
    <row r="48" spans="1:23" ht="18.75" x14ac:dyDescent="0.3">
      <c r="A48" s="63"/>
      <c r="B48" s="29" t="s">
        <v>84</v>
      </c>
      <c r="C48" s="64"/>
      <c r="D48" s="31"/>
      <c r="E48" s="60"/>
      <c r="F48" s="27"/>
      <c r="G48" s="6"/>
      <c r="H48" s="6"/>
      <c r="I48" s="65"/>
      <c r="J48" s="15"/>
      <c r="K48" s="61"/>
      <c r="L48" s="15"/>
      <c r="M48" s="15"/>
      <c r="N48" s="15"/>
      <c r="O48" s="15"/>
      <c r="Q48" s="62"/>
      <c r="R48" s="12"/>
      <c r="S48" s="12"/>
      <c r="T48" s="12"/>
      <c r="U48" s="12"/>
      <c r="V48" s="12"/>
      <c r="W48" s="6"/>
    </row>
    <row r="49" spans="1:23" x14ac:dyDescent="0.25">
      <c r="A49" s="63"/>
      <c r="B49" s="29"/>
      <c r="C49" s="64"/>
      <c r="D49" s="66"/>
      <c r="E49" s="60"/>
      <c r="F49" s="27"/>
      <c r="G49" s="6"/>
      <c r="H49" s="6"/>
      <c r="I49" s="6"/>
      <c r="J49" s="15"/>
      <c r="K49" s="61"/>
      <c r="L49" s="15"/>
      <c r="M49" s="15"/>
      <c r="N49" s="15"/>
      <c r="O49" s="15"/>
      <c r="P49" s="15"/>
      <c r="Q49" s="67"/>
      <c r="R49" s="12"/>
      <c r="S49" s="12"/>
      <c r="T49" s="12"/>
      <c r="U49" s="12"/>
      <c r="V49" s="12"/>
      <c r="W49" s="6"/>
    </row>
    <row r="50" spans="1:23" x14ac:dyDescent="0.25">
      <c r="A50" s="63"/>
      <c r="B50" s="29"/>
      <c r="C50" s="68" t="s">
        <v>85</v>
      </c>
      <c r="D50" s="69" t="s">
        <v>86</v>
      </c>
      <c r="E50" s="60"/>
      <c r="F50" s="27"/>
      <c r="G50" s="6"/>
      <c r="H50" s="6"/>
      <c r="I50" s="6"/>
      <c r="J50" s="15"/>
      <c r="K50" s="61"/>
      <c r="L50" s="15"/>
      <c r="M50" s="15"/>
      <c r="N50" s="15"/>
      <c r="O50" s="15"/>
      <c r="P50" s="15"/>
      <c r="Q50" s="67"/>
      <c r="R50" s="12"/>
      <c r="S50" s="12"/>
      <c r="T50" s="12"/>
      <c r="U50" s="12"/>
      <c r="V50" s="12"/>
      <c r="W50" s="6"/>
    </row>
    <row r="51" spans="1:23" x14ac:dyDescent="0.25">
      <c r="A51" s="63"/>
      <c r="B51" s="29"/>
      <c r="C51" s="70"/>
      <c r="D51" s="66"/>
      <c r="E51" s="60"/>
      <c r="F51" s="27"/>
      <c r="G51" s="6"/>
      <c r="H51" s="6"/>
      <c r="I51" s="6"/>
      <c r="J51" s="15"/>
      <c r="K51" s="61"/>
      <c r="L51" s="15"/>
      <c r="M51" s="15"/>
      <c r="N51" s="15"/>
      <c r="O51" s="15"/>
      <c r="P51" s="15"/>
      <c r="Q51" s="67"/>
      <c r="R51" s="12"/>
      <c r="S51" s="12"/>
      <c r="T51" s="12"/>
      <c r="U51" s="12"/>
      <c r="V51" s="12"/>
      <c r="W51" s="6"/>
    </row>
    <row r="52" spans="1:23" x14ac:dyDescent="0.25">
      <c r="A52" s="63"/>
      <c r="B52" s="29" t="s">
        <v>87</v>
      </c>
      <c r="C52" s="71">
        <f>D54</f>
        <v>6821.97</v>
      </c>
      <c r="D52" s="69">
        <v>5874.53</v>
      </c>
      <c r="E52" s="60"/>
      <c r="F52" s="27"/>
      <c r="G52" s="6"/>
      <c r="H52" s="6"/>
      <c r="I52" s="6"/>
      <c r="J52" s="15"/>
      <c r="K52" s="61"/>
      <c r="L52" s="15"/>
      <c r="M52" s="15"/>
      <c r="N52" s="15"/>
      <c r="O52" s="15"/>
      <c r="P52" s="15"/>
      <c r="Q52" s="67"/>
      <c r="R52" s="12"/>
      <c r="S52" s="12"/>
      <c r="T52" s="12"/>
      <c r="U52" s="12"/>
      <c r="V52" s="12"/>
      <c r="W52" s="6"/>
    </row>
    <row r="53" spans="1:23" ht="15.75" thickBot="1" x14ac:dyDescent="0.3">
      <c r="A53" s="63"/>
      <c r="B53" s="29" t="s">
        <v>88</v>
      </c>
      <c r="C53" s="72">
        <v>269.37</v>
      </c>
      <c r="D53" s="73">
        <v>947.44</v>
      </c>
      <c r="E53" s="60"/>
      <c r="F53" s="27"/>
      <c r="G53" s="6"/>
      <c r="H53" s="6"/>
      <c r="I53" s="6"/>
      <c r="J53" s="15"/>
      <c r="K53" s="61"/>
      <c r="L53" s="15"/>
      <c r="M53" s="15"/>
      <c r="N53" s="15"/>
      <c r="O53" s="15"/>
      <c r="P53" s="15"/>
      <c r="Q53" s="67"/>
      <c r="R53" s="12"/>
      <c r="S53" s="12"/>
      <c r="T53" s="12"/>
      <c r="U53" s="12"/>
      <c r="V53" s="12"/>
      <c r="W53" s="6"/>
    </row>
    <row r="54" spans="1:23" ht="15.75" thickTop="1" x14ac:dyDescent="0.25">
      <c r="A54" s="5"/>
      <c r="B54" s="6" t="s">
        <v>89</v>
      </c>
      <c r="C54" s="7">
        <f>C52-C53</f>
        <v>6552.6</v>
      </c>
      <c r="D54" s="66">
        <v>6821.97</v>
      </c>
      <c r="E54" s="9"/>
      <c r="F54" s="27"/>
      <c r="G54" s="6"/>
      <c r="H54" s="6"/>
      <c r="I54" s="6"/>
      <c r="J54" s="15"/>
      <c r="K54" s="61"/>
      <c r="L54" s="15"/>
      <c r="M54" s="15"/>
      <c r="N54" s="15"/>
      <c r="O54" s="15"/>
      <c r="P54" s="15"/>
      <c r="Q54" s="67"/>
      <c r="R54" s="12"/>
      <c r="S54" s="12"/>
      <c r="T54" s="12"/>
      <c r="U54" s="12"/>
      <c r="V54" s="12"/>
      <c r="W54" s="6"/>
    </row>
  </sheetData>
  <mergeCells count="6">
    <mergeCell ref="A1:Q1"/>
    <mergeCell ref="A3:E3"/>
    <mergeCell ref="F3:J3"/>
    <mergeCell ref="K3:Q3"/>
    <mergeCell ref="R3:U3"/>
    <mergeCell ref="B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Colin</cp:lastModifiedBy>
  <dcterms:created xsi:type="dcterms:W3CDTF">2017-08-26T18:58:46Z</dcterms:created>
  <dcterms:modified xsi:type="dcterms:W3CDTF">2017-08-26T18:59:29Z</dcterms:modified>
</cp:coreProperties>
</file>